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poseidon\Project Management\Webpages\FY2022 2023 RIVER\"/>
    </mc:Choice>
  </mc:AlternateContent>
  <xr:revisionPtr revIDLastSave="0" documentId="13_ncr:1_{B4036C17-66EC-42D6-AF9A-BD00C23FD1B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FDEP method septic to sewer " sheetId="6" r:id="rId1"/>
    <sheet name="Sheet2" sheetId="5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" l="1"/>
  <c r="B48" i="6"/>
  <c r="B51" i="6" s="1"/>
  <c r="E47" i="6"/>
  <c r="E48" i="6" l="1"/>
  <c r="E51" i="6" s="1"/>
  <c r="E20" i="6"/>
  <c r="E31" i="6"/>
  <c r="E30" i="6"/>
  <c r="B32" i="6"/>
  <c r="E53" i="6" l="1"/>
  <c r="I48" i="6" s="1"/>
  <c r="I49" i="6" s="1"/>
  <c r="E32" i="6"/>
  <c r="E35" i="6" s="1"/>
  <c r="B35" i="6"/>
  <c r="B19" i="6"/>
  <c r="E21" i="6"/>
  <c r="E37" i="6" l="1"/>
  <c r="I32" i="6" s="1"/>
  <c r="I33" i="6" s="1"/>
  <c r="E19" i="6"/>
  <c r="E22" i="6" s="1"/>
  <c r="B22" i="6"/>
  <c r="E24" i="6" l="1"/>
  <c r="I19" i="6" s="1"/>
  <c r="I20" i="6" s="1"/>
  <c r="B8" i="5"/>
  <c r="A8" i="5"/>
  <c r="E3" i="5"/>
  <c r="F8" i="5" l="1"/>
  <c r="A12" i="5" s="1"/>
  <c r="B17" i="5" s="1"/>
  <c r="C1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Jake C. Cuarta</author>
  </authors>
  <commentList>
    <comment ref="A20" authorId="0" shapeId="0" xr:uid="{A49FE377-3F33-4F08-897C-A1794A0A2317}">
      <text>
        <r>
          <rPr>
            <b/>
            <sz val="9"/>
            <color indexed="81"/>
            <rFont val="Tahoma"/>
            <family val="2"/>
          </rPr>
          <t>Jake C. Cuarta:</t>
        </r>
        <r>
          <rPr>
            <sz val="9"/>
            <color indexed="81"/>
            <rFont val="Tahoma"/>
            <family val="2"/>
          </rPr>
          <t xml:space="preserve">
(0.9) Greater than 10 in/yr </t>
        </r>
        <r>
          <rPr>
            <b/>
            <sz val="9"/>
            <color indexed="81"/>
            <rFont val="Tahoma"/>
            <family val="2"/>
          </rPr>
          <t>HIGH</t>
        </r>
        <r>
          <rPr>
            <sz val="9"/>
            <color indexed="81"/>
            <rFont val="Tahoma"/>
            <family val="2"/>
          </rPr>
          <t xml:space="preserve">
(0.5) 3 to 10 in/yr 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(0.1) 0 to 3 in/yr 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(0) Discharge
</t>
        </r>
        <r>
          <rPr>
            <b/>
            <sz val="9"/>
            <color indexed="81"/>
            <rFont val="Tahoma"/>
            <family val="2"/>
          </rPr>
          <t>Use NSILT Link Below</t>
        </r>
      </text>
    </comment>
    <comment ref="D20" authorId="0" shapeId="0" xr:uid="{9E01F3A9-6AD1-43A0-9548-A158A56E2762}">
      <text>
        <r>
          <rPr>
            <b/>
            <sz val="9"/>
            <color indexed="81"/>
            <rFont val="Tahoma"/>
            <family val="2"/>
          </rPr>
          <t>Jake C. Cuarta:</t>
        </r>
        <r>
          <rPr>
            <sz val="9"/>
            <color indexed="81"/>
            <rFont val="Tahoma"/>
            <family val="2"/>
          </rPr>
          <t xml:space="preserve">
(0.9) Greater than 10 in/yr </t>
        </r>
        <r>
          <rPr>
            <b/>
            <sz val="9"/>
            <color indexed="81"/>
            <rFont val="Tahoma"/>
            <family val="2"/>
          </rPr>
          <t>HIGH</t>
        </r>
        <r>
          <rPr>
            <sz val="9"/>
            <color indexed="81"/>
            <rFont val="Tahoma"/>
            <family val="2"/>
          </rPr>
          <t xml:space="preserve">
(0.5) 3 to 10 in/yr 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(0.1) 0 to 3 in/yr 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(0) Discharge
</t>
        </r>
        <r>
          <rPr>
            <b/>
            <sz val="9"/>
            <color indexed="81"/>
            <rFont val="Tahoma"/>
            <family val="2"/>
          </rPr>
          <t>Use NSILT Link Below</t>
        </r>
      </text>
    </comment>
    <comment ref="A33" authorId="0" shapeId="0" xr:uid="{CDCB87C1-80D3-42B7-9016-D254D93CFCB7}">
      <text>
        <r>
          <rPr>
            <b/>
            <sz val="9"/>
            <color indexed="81"/>
            <rFont val="Tahoma"/>
            <family val="2"/>
          </rPr>
          <t>Jake C. Cuarta:</t>
        </r>
        <r>
          <rPr>
            <sz val="9"/>
            <color indexed="81"/>
            <rFont val="Tahoma"/>
            <family val="2"/>
          </rPr>
          <t xml:space="preserve">
(0.9) Greater than 10 in/yr </t>
        </r>
        <r>
          <rPr>
            <b/>
            <sz val="9"/>
            <color indexed="81"/>
            <rFont val="Tahoma"/>
            <family val="2"/>
          </rPr>
          <t>HIGH</t>
        </r>
        <r>
          <rPr>
            <sz val="9"/>
            <color indexed="81"/>
            <rFont val="Tahoma"/>
            <family val="2"/>
          </rPr>
          <t xml:space="preserve">
(0.5) 3 to 10 in/yr 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(0.1) 0 to 3 in/yr 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(0) Discharge
</t>
        </r>
        <r>
          <rPr>
            <b/>
            <sz val="9"/>
            <color indexed="81"/>
            <rFont val="Tahoma"/>
            <family val="2"/>
          </rPr>
          <t>Use NSILT Link Below</t>
        </r>
      </text>
    </comment>
    <comment ref="D33" authorId="0" shapeId="0" xr:uid="{9246010F-1E59-498B-B972-2319DBAFB43E}">
      <text>
        <r>
          <rPr>
            <b/>
            <sz val="9"/>
            <color indexed="81"/>
            <rFont val="Tahoma"/>
            <family val="2"/>
          </rPr>
          <t>Jake C. Cuarta:</t>
        </r>
        <r>
          <rPr>
            <sz val="9"/>
            <color indexed="81"/>
            <rFont val="Tahoma"/>
            <family val="2"/>
          </rPr>
          <t xml:space="preserve">
(0.9) Greater than 10 in/yr </t>
        </r>
        <r>
          <rPr>
            <b/>
            <sz val="9"/>
            <color indexed="81"/>
            <rFont val="Tahoma"/>
            <family val="2"/>
          </rPr>
          <t>HIGH</t>
        </r>
        <r>
          <rPr>
            <sz val="9"/>
            <color indexed="81"/>
            <rFont val="Tahoma"/>
            <family val="2"/>
          </rPr>
          <t xml:space="preserve">
(0.5) 3 to 10 in/yr 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(0.1) 0 to 3 in/yr 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(0) Discharge
</t>
        </r>
        <r>
          <rPr>
            <b/>
            <sz val="9"/>
            <color indexed="81"/>
            <rFont val="Tahoma"/>
            <family val="2"/>
          </rPr>
          <t>Use NSILT Link Below</t>
        </r>
      </text>
    </comment>
    <comment ref="A49" authorId="0" shapeId="0" xr:uid="{F13E0671-C97D-481F-8A0F-319339F36BD2}">
      <text>
        <r>
          <rPr>
            <b/>
            <sz val="9"/>
            <color indexed="81"/>
            <rFont val="Tahoma"/>
            <family val="2"/>
          </rPr>
          <t>Jake C. Cuarta:</t>
        </r>
        <r>
          <rPr>
            <sz val="9"/>
            <color indexed="81"/>
            <rFont val="Tahoma"/>
            <family val="2"/>
          </rPr>
          <t xml:space="preserve">
(0.9) Greater than 10 in/yr </t>
        </r>
        <r>
          <rPr>
            <b/>
            <sz val="9"/>
            <color indexed="81"/>
            <rFont val="Tahoma"/>
            <family val="2"/>
          </rPr>
          <t>HIGH</t>
        </r>
        <r>
          <rPr>
            <sz val="9"/>
            <color indexed="81"/>
            <rFont val="Tahoma"/>
            <family val="2"/>
          </rPr>
          <t xml:space="preserve">
(0.5) 3 to 10 in/yr 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(0.1) 0 to 3 in/yr 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(0) Discharge
</t>
        </r>
        <r>
          <rPr>
            <b/>
            <sz val="9"/>
            <color indexed="81"/>
            <rFont val="Tahoma"/>
            <family val="2"/>
          </rPr>
          <t>Use NSILT Link Below</t>
        </r>
      </text>
    </comment>
    <comment ref="D49" authorId="0" shapeId="0" xr:uid="{4530D63F-0EBA-4CB8-9307-2102652F2553}">
      <text>
        <r>
          <rPr>
            <b/>
            <sz val="9"/>
            <color indexed="81"/>
            <rFont val="Tahoma"/>
            <family val="2"/>
          </rPr>
          <t>Jake C. Cuarta:</t>
        </r>
        <r>
          <rPr>
            <sz val="9"/>
            <color indexed="81"/>
            <rFont val="Tahoma"/>
            <family val="2"/>
          </rPr>
          <t xml:space="preserve">
(0.9) Greater than 10 in/yr </t>
        </r>
        <r>
          <rPr>
            <b/>
            <sz val="9"/>
            <color indexed="81"/>
            <rFont val="Tahoma"/>
            <family val="2"/>
          </rPr>
          <t>HIGH</t>
        </r>
        <r>
          <rPr>
            <sz val="9"/>
            <color indexed="81"/>
            <rFont val="Tahoma"/>
            <family val="2"/>
          </rPr>
          <t xml:space="preserve">
(0.5) 3 to 10 in/yr 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(0.1) 0 to 3 in/yr 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(0) Discharge
</t>
        </r>
        <r>
          <rPr>
            <b/>
            <sz val="9"/>
            <color indexed="81"/>
            <rFont val="Tahoma"/>
            <family val="2"/>
          </rPr>
          <t>Use NSILT Link Below</t>
        </r>
      </text>
    </comment>
  </commentList>
</comments>
</file>

<file path=xl/sharedStrings.xml><?xml version="1.0" encoding="utf-8"?>
<sst xmlns="http://schemas.openxmlformats.org/spreadsheetml/2006/main" count="95" uniqueCount="55">
  <si>
    <t>conversion</t>
  </si>
  <si>
    <t>PM to enter data</t>
  </si>
  <si>
    <t>typical septic TN input to environment (lb/yr)</t>
  </si>
  <si>
    <t>Septic attenuation</t>
  </si>
  <si>
    <t>Calculate base load</t>
  </si>
  <si>
    <t>Number of septic tanks</t>
  </si>
  <si>
    <t>Recharge factor (0.9, 0.5, 0.1, or 0)</t>
  </si>
  <si>
    <t>Septic system load to ground water</t>
  </si>
  <si>
    <t>Calculate new load</t>
  </si>
  <si>
    <t>input from septic systems to be connected</t>
  </si>
  <si>
    <t>recharge factor</t>
  </si>
  <si>
    <t>load to groundwater after treatment</t>
  </si>
  <si>
    <t>number of tanks</t>
  </si>
  <si>
    <t>Reduction in load to springshed lb/yr</t>
  </si>
  <si>
    <t xml:space="preserve">% TN remaining after treatment (18% remaining going from 45 mg/l to 8 mg/l)  </t>
  </si>
  <si>
    <t>attenuation factor for wastewater application (RIB .75)</t>
  </si>
  <si>
    <t>Project cost</t>
  </si>
  <si>
    <t>Cost effectiveness calc for 30 year period</t>
  </si>
  <si>
    <t>cost/ TN reduction</t>
  </si>
  <si>
    <t>Cost/lb TN / 30 years</t>
  </si>
  <si>
    <t xml:space="preserve"> =  Input</t>
  </si>
  <si>
    <t xml:space="preserve"> = output</t>
  </si>
  <si>
    <t>Calculate Base Load</t>
  </si>
  <si>
    <t>Calculate New Load</t>
  </si>
  <si>
    <t>Cost Effectiveness Calculation for 30 Year Period</t>
  </si>
  <si>
    <t>Reduction in Load to Springshed lb/yr</t>
  </si>
  <si>
    <t xml:space="preserve">https://www.arcgis.com/home/webmap/viewer.html?webmap=50f845b3ace54f48b56c6db877cf626d </t>
  </si>
  <si>
    <t>NSILT Recharge Factor GIS Viewer Link (2016)</t>
  </si>
  <si>
    <t>Attenuation Factor for Wastewater Application (RIB .75, Reuse .25, Sprayfield .40)</t>
  </si>
  <si>
    <t xml:space="preserve"> = Output</t>
  </si>
  <si>
    <t>Do not change contents of cell</t>
  </si>
  <si>
    <t>Project Cost</t>
  </si>
  <si>
    <t>Cost/lb TN / 
30 years</t>
  </si>
  <si>
    <t>Recharge Factor 
(0.9, 0.5, 0.1, or 0)</t>
  </si>
  <si>
    <t>Attenuation Factor for Wastewater Application 
(RIB .75, Reuse .25, Sprayfield .40)</t>
  </si>
  <si>
    <t>cost/lb TN</t>
  </si>
  <si>
    <t>WWTP application method change</t>
  </si>
  <si>
    <t>http://www21.swfwmd.state.fl.us/maps/pages/viewer_rw.html</t>
  </si>
  <si>
    <t>Reclaimed water lines and facilites within SWFWMD</t>
  </si>
  <si>
    <t>WWTP annual average TN concentration in mg/l</t>
  </si>
  <si>
    <t>annual average flow in mgd</t>
  </si>
  <si>
    <t>original load to springshed lbs/year</t>
  </si>
  <si>
    <t>Conversion</t>
  </si>
  <si>
    <t>WWTP upgrade</t>
  </si>
  <si>
    <t>new load to springshed lbs/year</t>
  </si>
  <si>
    <t>WWTP Upgrade Projects</t>
  </si>
  <si>
    <t>Reharge Factor</t>
  </si>
  <si>
    <t>0.1 mgd or greater WWTP locations</t>
  </si>
  <si>
    <t>Package Plant Connection</t>
  </si>
  <si>
    <t>Package plant annual average TN concentration in mg/l *</t>
  </si>
  <si>
    <t>Recharge Factor at new WWTP location
(0.9, 0.5, 0.1, or 0)</t>
  </si>
  <si>
    <t>annual average flow in mgd (actual not permitted)</t>
  </si>
  <si>
    <t xml:space="preserve">* based on basic level disinfection treatment average of 15.35 mg/l TN per 2009 FDEP reuse study data. If legitimate water quality data exist for the specific package plant use that data instead. </t>
  </si>
  <si>
    <t>Septic to Sewer Projects or Enhanced septic - Use OSTD calc for BMAP</t>
  </si>
  <si>
    <t>Advanced nitrogen reducing septic systems - Use OSTD calc for BMAP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</si>
</sst>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165" fontId="0" fillId="3" borderId="0" xfId="0" applyNumberFormat="1" applyFill="1"/>
    <xf numFmtId="164" fontId="0" fillId="0" borderId="0" xfId="0" applyNumberFormat="1"/>
    <xf numFmtId="164" fontId="0" fillId="4" borderId="0" xfId="0" applyNumberFormat="1" applyFill="1"/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6" fillId="5" borderId="0" xfId="0" applyFont="1" applyFill="1"/>
    <xf numFmtId="0" fontId="7" fillId="0" borderId="0" xfId="0" applyFont="1"/>
    <xf numFmtId="0" fontId="6" fillId="0" borderId="0" xfId="0" applyFont="1"/>
    <xf numFmtId="0" fontId="6" fillId="7" borderId="0" xfId="0" applyFont="1" applyFill="1"/>
    <xf numFmtId="0" fontId="6" fillId="2" borderId="0" xfId="0" applyFont="1" applyFill="1"/>
    <xf numFmtId="0" fontId="6" fillId="6" borderId="5" xfId="0" applyFont="1" applyFill="1" applyBorder="1"/>
    <xf numFmtId="0" fontId="6" fillId="6" borderId="3" xfId="0" applyFont="1" applyFill="1" applyBorder="1"/>
    <xf numFmtId="0" fontId="8" fillId="0" borderId="0" xfId="1" applyFont="1"/>
    <xf numFmtId="0" fontId="6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0" fontId="6" fillId="5" borderId="7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/>
    </xf>
    <xf numFmtId="1" fontId="9" fillId="7" borderId="2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12" xfId="0" applyFont="1" applyBorder="1"/>
    <xf numFmtId="165" fontId="6" fillId="5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right" vertical="center" wrapText="1"/>
    </xf>
    <xf numFmtId="0" fontId="0" fillId="0" borderId="0" xfId="0" applyFont="1" applyAlignment="1">
      <alignment wrapText="1"/>
    </xf>
    <xf numFmtId="164" fontId="6" fillId="0" borderId="0" xfId="0" applyNumberFormat="1" applyFont="1"/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8" borderId="5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21.swfwmd.state.fl.us/maps/pages/viewer_rw.html" TargetMode="External"/><Relationship Id="rId1" Type="http://schemas.openxmlformats.org/officeDocument/2006/relationships/hyperlink" Target="https://www.arcgis.com/home/webmap/viewer.html?webmap=50f845b3ace54f48b56c6db877cf626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CA7E-D999-4FAA-B6AE-E52BEB16579A}">
  <dimension ref="A3:J55"/>
  <sheetViews>
    <sheetView tabSelected="1" topLeftCell="A40" zoomScale="80" zoomScaleNormal="80" workbookViewId="0">
      <selection activeCell="A40" sqref="A40:J40"/>
    </sheetView>
  </sheetViews>
  <sheetFormatPr defaultColWidth="9.140625" defaultRowHeight="15" x14ac:dyDescent="0.25"/>
  <cols>
    <col min="1" max="1" width="37.28515625" style="11" customWidth="1"/>
    <col min="2" max="2" width="20.7109375" style="11" customWidth="1"/>
    <col min="3" max="3" width="8.85546875" style="11" customWidth="1"/>
    <col min="4" max="4" width="48" style="11" bestFit="1" customWidth="1"/>
    <col min="5" max="6" width="20.7109375" style="11" customWidth="1"/>
    <col min="7" max="7" width="8" style="11" customWidth="1"/>
    <col min="8" max="8" width="28.140625" style="11" customWidth="1"/>
    <col min="9" max="9" width="30.85546875" style="11" customWidth="1"/>
    <col min="10" max="10" width="21.42578125" style="11" bestFit="1" customWidth="1"/>
    <col min="11" max="11" width="10.85546875" style="11" bestFit="1" customWidth="1"/>
    <col min="12" max="16384" width="9.140625" style="11"/>
  </cols>
  <sheetData>
    <row r="3" spans="1:10" x14ac:dyDescent="0.25">
      <c r="A3" s="9"/>
      <c r="B3" s="10" t="s">
        <v>1</v>
      </c>
      <c r="C3" s="10"/>
    </row>
    <row r="4" spans="1:10" x14ac:dyDescent="0.25">
      <c r="A4" s="12"/>
      <c r="B4" s="10" t="s">
        <v>29</v>
      </c>
      <c r="C4" s="10"/>
    </row>
    <row r="5" spans="1:10" ht="13.5" customHeight="1" x14ac:dyDescent="0.25">
      <c r="A5" s="13"/>
      <c r="B5" s="10" t="s">
        <v>30</v>
      </c>
      <c r="C5" s="10"/>
    </row>
    <row r="6" spans="1:10" ht="13.5" customHeight="1" x14ac:dyDescent="0.25">
      <c r="A6" s="10"/>
      <c r="B6" s="10"/>
      <c r="C6" s="10"/>
    </row>
    <row r="7" spans="1:10" x14ac:dyDescent="0.25">
      <c r="A7" s="8" t="s">
        <v>46</v>
      </c>
      <c r="B7" s="14" t="s">
        <v>27</v>
      </c>
      <c r="C7" s="15"/>
      <c r="D7" s="15"/>
      <c r="E7" s="16" t="s">
        <v>26</v>
      </c>
    </row>
    <row r="8" spans="1:10" x14ac:dyDescent="0.25">
      <c r="F8" s="17"/>
    </row>
    <row r="9" spans="1:10" x14ac:dyDescent="0.25">
      <c r="A9" s="8" t="s">
        <v>47</v>
      </c>
      <c r="B9" s="14" t="s">
        <v>38</v>
      </c>
      <c r="C9" s="14"/>
      <c r="D9" s="14"/>
      <c r="E9" s="16" t="s">
        <v>37</v>
      </c>
      <c r="F9" s="17"/>
    </row>
    <row r="10" spans="1:10" x14ac:dyDescent="0.25">
      <c r="A10" s="16"/>
      <c r="F10" s="17"/>
    </row>
    <row r="11" spans="1:10" ht="31.5" x14ac:dyDescent="0.5">
      <c r="A11" s="47" t="s">
        <v>53</v>
      </c>
      <c r="B11" s="48"/>
      <c r="C11" s="48"/>
      <c r="D11" s="48"/>
      <c r="E11" s="48"/>
      <c r="F11" s="48"/>
      <c r="G11" s="48"/>
      <c r="H11" s="48"/>
      <c r="I11" s="48"/>
      <c r="J11" s="49"/>
    </row>
    <row r="14" spans="1:10" ht="31.5" x14ac:dyDescent="0.5">
      <c r="A14" s="38" t="s">
        <v>45</v>
      </c>
      <c r="B14" s="39"/>
      <c r="C14" s="39"/>
      <c r="D14" s="39"/>
      <c r="E14" s="39"/>
      <c r="F14" s="39"/>
      <c r="G14" s="39"/>
      <c r="H14" s="39"/>
      <c r="I14" s="39"/>
      <c r="J14" s="40"/>
    </row>
    <row r="16" spans="1:10" x14ac:dyDescent="0.25">
      <c r="A16" s="41" t="s">
        <v>22</v>
      </c>
      <c r="B16" s="42"/>
      <c r="C16" s="18"/>
      <c r="D16" s="41" t="s">
        <v>23</v>
      </c>
      <c r="E16" s="42"/>
      <c r="H16" s="43" t="s">
        <v>24</v>
      </c>
      <c r="I16" s="44"/>
      <c r="J16" s="45"/>
    </row>
    <row r="17" spans="1:10" ht="30" x14ac:dyDescent="0.25">
      <c r="A17" s="19" t="s">
        <v>39</v>
      </c>
      <c r="B17" s="20">
        <v>0</v>
      </c>
      <c r="D17" s="19" t="s">
        <v>39</v>
      </c>
      <c r="E17" s="20">
        <v>3</v>
      </c>
      <c r="H17" s="33"/>
      <c r="I17" s="21" t="s">
        <v>43</v>
      </c>
    </row>
    <row r="18" spans="1:10" ht="30" x14ac:dyDescent="0.25">
      <c r="A18" s="35" t="s">
        <v>51</v>
      </c>
      <c r="B18" s="20">
        <v>0</v>
      </c>
      <c r="D18" s="19" t="s">
        <v>40</v>
      </c>
      <c r="E18" s="22">
        <f>B18</f>
        <v>0</v>
      </c>
      <c r="H18" s="23" t="s">
        <v>31</v>
      </c>
      <c r="I18" s="34">
        <v>0</v>
      </c>
    </row>
    <row r="19" spans="1:10" x14ac:dyDescent="0.25">
      <c r="A19" s="19" t="s">
        <v>42</v>
      </c>
      <c r="B19" s="22">
        <f>0.000008345*1000000</f>
        <v>8.3450000000000006</v>
      </c>
      <c r="D19" s="19" t="s">
        <v>0</v>
      </c>
      <c r="E19" s="22">
        <f>B19</f>
        <v>8.3450000000000006</v>
      </c>
      <c r="H19" s="24" t="s">
        <v>35</v>
      </c>
      <c r="I19" s="25" t="e">
        <f>I18/E24</f>
        <v>#DIV/0!</v>
      </c>
    </row>
    <row r="20" spans="1:10" ht="30" x14ac:dyDescent="0.25">
      <c r="A20" s="19" t="s">
        <v>33</v>
      </c>
      <c r="B20" s="26">
        <v>0.9</v>
      </c>
      <c r="D20" s="19" t="s">
        <v>33</v>
      </c>
      <c r="E20" s="22">
        <f>B20</f>
        <v>0.9</v>
      </c>
      <c r="H20" s="27" t="s">
        <v>32</v>
      </c>
      <c r="I20" s="25" t="e">
        <f>I19/30</f>
        <v>#DIV/0!</v>
      </c>
    </row>
    <row r="21" spans="1:10" ht="45.75" thickBot="1" x14ac:dyDescent="0.3">
      <c r="A21" s="19" t="s">
        <v>28</v>
      </c>
      <c r="B21" s="26">
        <v>0.75</v>
      </c>
      <c r="D21" s="19" t="s">
        <v>34</v>
      </c>
      <c r="E21" s="22">
        <f>B21</f>
        <v>0.75</v>
      </c>
    </row>
    <row r="22" spans="1:10" ht="31.5" customHeight="1" x14ac:dyDescent="0.25">
      <c r="A22" s="28" t="s">
        <v>41</v>
      </c>
      <c r="B22" s="31">
        <f>(B17*B18*B19*365)*B20*B21</f>
        <v>0</v>
      </c>
      <c r="D22" s="28" t="s">
        <v>44</v>
      </c>
      <c r="E22" s="31">
        <f>(E17*E18*E19*365)*E20*E21</f>
        <v>0</v>
      </c>
    </row>
    <row r="23" spans="1:10" ht="15.75" thickBot="1" x14ac:dyDescent="0.3">
      <c r="A23" s="17"/>
      <c r="D23" s="19"/>
      <c r="E23" s="32"/>
    </row>
    <row r="24" spans="1:10" x14ac:dyDescent="0.25">
      <c r="A24" s="17"/>
      <c r="D24" s="29" t="s">
        <v>25</v>
      </c>
      <c r="E24" s="30">
        <f>B22-E22</f>
        <v>0</v>
      </c>
    </row>
    <row r="25" spans="1:10" x14ac:dyDescent="0.25">
      <c r="A25" s="17"/>
      <c r="D25" s="17"/>
    </row>
    <row r="26" spans="1:10" x14ac:dyDescent="0.25">
      <c r="A26" s="17"/>
      <c r="F26" s="17"/>
    </row>
    <row r="27" spans="1:10" ht="31.5" x14ac:dyDescent="0.5">
      <c r="A27" s="38" t="s">
        <v>36</v>
      </c>
      <c r="B27" s="39"/>
      <c r="C27" s="39"/>
      <c r="D27" s="39"/>
      <c r="E27" s="39"/>
      <c r="F27" s="39"/>
      <c r="G27" s="39"/>
      <c r="H27" s="39"/>
      <c r="I27" s="39"/>
      <c r="J27" s="40"/>
    </row>
    <row r="29" spans="1:10" ht="15" customHeight="1" x14ac:dyDescent="0.25">
      <c r="A29" s="41" t="s">
        <v>22</v>
      </c>
      <c r="B29" s="42"/>
      <c r="C29" s="18"/>
      <c r="D29" s="41" t="s">
        <v>23</v>
      </c>
      <c r="E29" s="42"/>
      <c r="H29" s="43" t="s">
        <v>24</v>
      </c>
      <c r="I29" s="44"/>
      <c r="J29" s="45"/>
    </row>
    <row r="30" spans="1:10" ht="30" x14ac:dyDescent="0.25">
      <c r="A30" s="19" t="s">
        <v>39</v>
      </c>
      <c r="B30" s="20">
        <v>0</v>
      </c>
      <c r="D30" s="19" t="s">
        <v>39</v>
      </c>
      <c r="E30" s="22">
        <f>B30</f>
        <v>0</v>
      </c>
      <c r="H30" s="33"/>
      <c r="I30" s="21" t="s">
        <v>43</v>
      </c>
    </row>
    <row r="31" spans="1:10" x14ac:dyDescent="0.25">
      <c r="A31" s="19" t="s">
        <v>40</v>
      </c>
      <c r="B31" s="20">
        <v>0</v>
      </c>
      <c r="D31" s="19" t="s">
        <v>40</v>
      </c>
      <c r="E31" s="22">
        <f>B31</f>
        <v>0</v>
      </c>
      <c r="H31" s="23" t="s">
        <v>31</v>
      </c>
      <c r="I31" s="34">
        <v>0</v>
      </c>
    </row>
    <row r="32" spans="1:10" x14ac:dyDescent="0.25">
      <c r="A32" s="19" t="s">
        <v>42</v>
      </c>
      <c r="B32" s="22">
        <f>0.000008345*1000000</f>
        <v>8.3450000000000006</v>
      </c>
      <c r="D32" s="19" t="s">
        <v>0</v>
      </c>
      <c r="E32" s="22">
        <f>B32</f>
        <v>8.3450000000000006</v>
      </c>
      <c r="H32" s="24" t="s">
        <v>35</v>
      </c>
      <c r="I32" s="25" t="e">
        <f>I31/E37</f>
        <v>#DIV/0!</v>
      </c>
    </row>
    <row r="33" spans="1:10" ht="30" x14ac:dyDescent="0.25">
      <c r="A33" s="19" t="s">
        <v>33</v>
      </c>
      <c r="B33" s="26">
        <v>0.9</v>
      </c>
      <c r="D33" s="19" t="s">
        <v>33</v>
      </c>
      <c r="E33" s="26">
        <v>0.9</v>
      </c>
      <c r="H33" s="27" t="s">
        <v>32</v>
      </c>
      <c r="I33" s="25" t="e">
        <f>I32/30</f>
        <v>#DIV/0!</v>
      </c>
    </row>
    <row r="34" spans="1:10" ht="45.75" thickBot="1" x14ac:dyDescent="0.3">
      <c r="A34" s="19" t="s">
        <v>28</v>
      </c>
      <c r="B34" s="26">
        <v>0.75</v>
      </c>
      <c r="D34" s="19" t="s">
        <v>34</v>
      </c>
      <c r="E34" s="26">
        <v>0.25</v>
      </c>
    </row>
    <row r="35" spans="1:10" x14ac:dyDescent="0.25">
      <c r="A35" s="28" t="s">
        <v>41</v>
      </c>
      <c r="B35" s="31">
        <f>(B30*B31*B32*365)*B33*B34</f>
        <v>0</v>
      </c>
      <c r="D35" s="28" t="s">
        <v>44</v>
      </c>
      <c r="E35" s="31">
        <f>(E30*E31*E32*365)*E33*E34</f>
        <v>0</v>
      </c>
    </row>
    <row r="36" spans="1:10" ht="15.75" thickBot="1" x14ac:dyDescent="0.3">
      <c r="A36" s="17"/>
      <c r="D36" s="19"/>
      <c r="E36" s="32"/>
    </row>
    <row r="37" spans="1:10" x14ac:dyDescent="0.25">
      <c r="A37" s="17"/>
      <c r="D37" s="29" t="s">
        <v>25</v>
      </c>
      <c r="E37" s="30">
        <f>B35-E35</f>
        <v>0</v>
      </c>
    </row>
    <row r="38" spans="1:10" x14ac:dyDescent="0.25">
      <c r="A38" s="17"/>
      <c r="D38" s="17"/>
    </row>
    <row r="39" spans="1:10" x14ac:dyDescent="0.25">
      <c r="A39" s="17"/>
      <c r="F39" s="17"/>
    </row>
    <row r="40" spans="1:10" ht="31.5" x14ac:dyDescent="0.5">
      <c r="A40" s="47" t="s">
        <v>54</v>
      </c>
      <c r="B40" s="48"/>
      <c r="C40" s="48"/>
      <c r="D40" s="48"/>
      <c r="E40" s="48"/>
      <c r="F40" s="48"/>
      <c r="G40" s="48"/>
      <c r="H40" s="48"/>
      <c r="I40" s="48"/>
      <c r="J40" s="49"/>
    </row>
    <row r="41" spans="1:10" x14ac:dyDescent="0.25">
      <c r="A41" s="17"/>
      <c r="D41" s="17"/>
    </row>
    <row r="42" spans="1:10" x14ac:dyDescent="0.25">
      <c r="A42" s="17"/>
      <c r="F42" s="17"/>
    </row>
    <row r="43" spans="1:10" ht="31.5" x14ac:dyDescent="0.5">
      <c r="A43" s="38" t="s">
        <v>48</v>
      </c>
      <c r="B43" s="39"/>
      <c r="C43" s="39"/>
      <c r="D43" s="39"/>
      <c r="E43" s="39"/>
      <c r="F43" s="39"/>
      <c r="G43" s="39"/>
      <c r="H43" s="39"/>
      <c r="I43" s="39"/>
      <c r="J43" s="40"/>
    </row>
    <row r="45" spans="1:10" x14ac:dyDescent="0.25">
      <c r="A45" s="41" t="s">
        <v>22</v>
      </c>
      <c r="B45" s="42"/>
      <c r="C45" s="18"/>
      <c r="D45" s="41" t="s">
        <v>23</v>
      </c>
      <c r="E45" s="42"/>
      <c r="H45" s="43" t="s">
        <v>24</v>
      </c>
      <c r="I45" s="44"/>
      <c r="J45" s="45"/>
    </row>
    <row r="46" spans="1:10" ht="30" x14ac:dyDescent="0.25">
      <c r="A46" s="35" t="s">
        <v>49</v>
      </c>
      <c r="B46" s="20">
        <v>15.35</v>
      </c>
      <c r="D46" s="19" t="s">
        <v>39</v>
      </c>
      <c r="E46" s="20">
        <v>2.84</v>
      </c>
      <c r="H46" s="33"/>
      <c r="I46" s="21" t="s">
        <v>43</v>
      </c>
    </row>
    <row r="47" spans="1:10" ht="30" x14ac:dyDescent="0.25">
      <c r="A47" s="35" t="s">
        <v>51</v>
      </c>
      <c r="B47" s="20">
        <v>0.02</v>
      </c>
      <c r="D47" s="19" t="s">
        <v>40</v>
      </c>
      <c r="E47" s="22">
        <f>B47</f>
        <v>0.02</v>
      </c>
      <c r="H47" s="23" t="s">
        <v>31</v>
      </c>
      <c r="I47" s="34">
        <v>1600348</v>
      </c>
    </row>
    <row r="48" spans="1:10" x14ac:dyDescent="0.25">
      <c r="A48" s="19" t="s">
        <v>42</v>
      </c>
      <c r="B48" s="22">
        <f>0.000008345*1000000</f>
        <v>8.3450000000000006</v>
      </c>
      <c r="D48" s="35" t="s">
        <v>42</v>
      </c>
      <c r="E48" s="22">
        <f>B48</f>
        <v>8.3450000000000006</v>
      </c>
      <c r="H48" s="24" t="s">
        <v>35</v>
      </c>
      <c r="I48" s="25">
        <f>I47/E53</f>
        <v>3111.0296324948963</v>
      </c>
      <c r="J48" s="37"/>
    </row>
    <row r="49" spans="1:10" ht="30" x14ac:dyDescent="0.25">
      <c r="A49" s="19" t="s">
        <v>33</v>
      </c>
      <c r="B49" s="26">
        <v>0.9</v>
      </c>
      <c r="D49" s="35" t="s">
        <v>50</v>
      </c>
      <c r="E49" s="20">
        <v>0.9</v>
      </c>
      <c r="H49" s="27" t="s">
        <v>32</v>
      </c>
      <c r="I49" s="25">
        <f>I48/30</f>
        <v>103.70098774982988</v>
      </c>
      <c r="J49" s="37"/>
    </row>
    <row r="50" spans="1:10" ht="45.75" thickBot="1" x14ac:dyDescent="0.3">
      <c r="A50" s="19" t="s">
        <v>28</v>
      </c>
      <c r="B50" s="26">
        <v>0.75</v>
      </c>
      <c r="D50" s="19" t="s">
        <v>34</v>
      </c>
      <c r="E50" s="20">
        <v>0.75</v>
      </c>
    </row>
    <row r="51" spans="1:10" x14ac:dyDescent="0.25">
      <c r="A51" s="28" t="s">
        <v>41</v>
      </c>
      <c r="B51" s="31">
        <f>(B46*B47*B48*365)*B49*B50</f>
        <v>631.19180812500008</v>
      </c>
      <c r="D51" s="28" t="s">
        <v>44</v>
      </c>
      <c r="E51" s="31">
        <f>(E46*E47*E48*365)*E49*E50</f>
        <v>116.78076450000002</v>
      </c>
    </row>
    <row r="52" spans="1:10" ht="15.75" thickBot="1" x14ac:dyDescent="0.3">
      <c r="A52" s="17"/>
      <c r="D52" s="19"/>
      <c r="E52" s="32"/>
    </row>
    <row r="53" spans="1:10" x14ac:dyDescent="0.25">
      <c r="A53" s="17"/>
      <c r="D53" s="29" t="s">
        <v>25</v>
      </c>
      <c r="E53" s="30">
        <f>B51-E51</f>
        <v>514.41104362500005</v>
      </c>
    </row>
    <row r="55" spans="1:10" ht="89.25" customHeight="1" x14ac:dyDescent="0.25">
      <c r="A55" s="36" t="s">
        <v>52</v>
      </c>
    </row>
  </sheetData>
  <mergeCells count="14">
    <mergeCell ref="A43:J43"/>
    <mergeCell ref="A45:B45"/>
    <mergeCell ref="D45:E45"/>
    <mergeCell ref="H45:J45"/>
    <mergeCell ref="A40:J40"/>
    <mergeCell ref="A27:J27"/>
    <mergeCell ref="A29:B29"/>
    <mergeCell ref="H29:J29"/>
    <mergeCell ref="D29:E29"/>
    <mergeCell ref="A11:J11"/>
    <mergeCell ref="A14:J14"/>
    <mergeCell ref="A16:B16"/>
    <mergeCell ref="H16:J16"/>
    <mergeCell ref="D16:E16"/>
  </mergeCells>
  <hyperlinks>
    <hyperlink ref="E7" r:id="rId1" xr:uid="{3D4FF389-101D-40E4-8ADE-199079F6A9B8}"/>
    <hyperlink ref="E9" r:id="rId2" xr:uid="{B289168F-FF9D-43AC-8849-55B79677EFDF}"/>
  </hyperlinks>
  <pageMargins left="0.7" right="0.7" top="0.75" bottom="0.75" header="0.3" footer="0.3"/>
  <pageSetup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D37F-AFF9-4AB9-BCBE-13A48B431861}">
  <dimension ref="A1:F21"/>
  <sheetViews>
    <sheetView topLeftCell="A10" workbookViewId="0">
      <selection activeCell="H2" sqref="H2"/>
    </sheetView>
  </sheetViews>
  <sheetFormatPr defaultRowHeight="15" x14ac:dyDescent="0.25"/>
  <cols>
    <col min="1" max="1" width="18.28515625" customWidth="1"/>
    <col min="2" max="2" width="19.42578125" customWidth="1"/>
    <col min="3" max="3" width="21.140625" customWidth="1"/>
    <col min="4" max="4" width="21.7109375" customWidth="1"/>
    <col min="5" max="5" width="20.42578125" customWidth="1"/>
    <col min="6" max="6" width="19" customWidth="1"/>
  </cols>
  <sheetData>
    <row r="1" spans="1:6" x14ac:dyDescent="0.25">
      <c r="A1" s="46" t="s">
        <v>4</v>
      </c>
      <c r="B1" s="46"/>
      <c r="C1" s="46"/>
      <c r="D1" s="46"/>
      <c r="E1" s="46"/>
    </row>
    <row r="2" spans="1:6" ht="45" x14ac:dyDescent="0.25">
      <c r="A2" s="2" t="s">
        <v>5</v>
      </c>
      <c r="B2" s="2" t="s">
        <v>2</v>
      </c>
      <c r="C2" s="2" t="s">
        <v>3</v>
      </c>
      <c r="D2" s="2" t="s">
        <v>6</v>
      </c>
      <c r="E2" s="2" t="s">
        <v>7</v>
      </c>
      <c r="F2" s="2"/>
    </row>
    <row r="3" spans="1:6" x14ac:dyDescent="0.25">
      <c r="A3" s="1">
        <v>250</v>
      </c>
      <c r="B3">
        <v>23.7</v>
      </c>
      <c r="C3">
        <v>0.5</v>
      </c>
      <c r="D3" s="1">
        <v>0.5</v>
      </c>
      <c r="E3">
        <f>A3*B3*C3*D3</f>
        <v>1481.25</v>
      </c>
    </row>
    <row r="6" spans="1:6" x14ac:dyDescent="0.25">
      <c r="A6" s="46" t="s">
        <v>8</v>
      </c>
      <c r="B6" s="46"/>
      <c r="C6" s="46"/>
      <c r="D6" s="46"/>
      <c r="E6" s="46"/>
    </row>
    <row r="7" spans="1:6" ht="60" x14ac:dyDescent="0.25">
      <c r="A7" s="2" t="s">
        <v>12</v>
      </c>
      <c r="B7" s="2" t="s">
        <v>9</v>
      </c>
      <c r="C7" s="2" t="s">
        <v>14</v>
      </c>
      <c r="D7" s="2" t="s">
        <v>15</v>
      </c>
      <c r="E7" s="2" t="s">
        <v>10</v>
      </c>
      <c r="F7" s="2" t="s">
        <v>11</v>
      </c>
    </row>
    <row r="8" spans="1:6" x14ac:dyDescent="0.25">
      <c r="A8" s="1">
        <f>A3</f>
        <v>250</v>
      </c>
      <c r="B8">
        <f>B3</f>
        <v>23.7</v>
      </c>
      <c r="C8" s="1">
        <v>0.18</v>
      </c>
      <c r="D8" s="1">
        <v>0</v>
      </c>
      <c r="E8" s="1">
        <v>0</v>
      </c>
      <c r="F8">
        <f>A8*B8*C8*D8*E8</f>
        <v>0</v>
      </c>
    </row>
    <row r="11" spans="1:6" x14ac:dyDescent="0.25">
      <c r="A11" t="s">
        <v>13</v>
      </c>
    </row>
    <row r="12" spans="1:6" x14ac:dyDescent="0.25">
      <c r="A12" s="6">
        <f>E3-F8</f>
        <v>1481.25</v>
      </c>
    </row>
    <row r="15" spans="1:6" x14ac:dyDescent="0.25">
      <c r="A15" s="46" t="s">
        <v>17</v>
      </c>
      <c r="B15" s="46"/>
      <c r="C15" s="46"/>
      <c r="D15" s="46"/>
    </row>
    <row r="16" spans="1:6" x14ac:dyDescent="0.25">
      <c r="A16" t="s">
        <v>16</v>
      </c>
      <c r="B16" t="s">
        <v>18</v>
      </c>
      <c r="C16" t="s">
        <v>19</v>
      </c>
    </row>
    <row r="17" spans="1:3" x14ac:dyDescent="0.25">
      <c r="A17" s="3">
        <v>2950000</v>
      </c>
      <c r="B17" s="4">
        <f>A17/A12</f>
        <v>1991.5611814345991</v>
      </c>
      <c r="C17" s="5">
        <f>B17/30</f>
        <v>66.385372714486635</v>
      </c>
    </row>
    <row r="20" spans="1:3" x14ac:dyDescent="0.25">
      <c r="A20" s="1"/>
      <c r="B20" t="s">
        <v>20</v>
      </c>
    </row>
    <row r="21" spans="1:3" x14ac:dyDescent="0.25">
      <c r="A21" s="7"/>
      <c r="B21" t="s">
        <v>21</v>
      </c>
    </row>
  </sheetData>
  <mergeCells count="3">
    <mergeCell ref="A1:E1"/>
    <mergeCell ref="A6:E6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FDEP method septic to sewer </vt:lpstr>
      <vt:lpstr>Sheet2</vt:lpstr>
    </vt:vector>
  </TitlesOfParts>
  <Company>SWFWMD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jmadden</dc:creator>
  <cp:lastModifiedBy>Eskelin, Kristine</cp:lastModifiedBy>
  <dcterms:created xsi:type="dcterms:W3CDTF">2014-12-11T16:38:39Z</dcterms:created>
  <dcterms:modified xsi:type="dcterms:W3CDTF">2022-02-08T20:15:36Z</dcterms:modified>
</cp:coreProperties>
</file>